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ner" sheetId="1" r:id="rId1"/>
    <sheet name="Advising Notes" sheetId="4" r:id="rId2"/>
    <sheet name="Approved TEs" sheetId="3" r:id="rId3"/>
    <sheet name="Options" sheetId="2" r:id="rId4"/>
    <sheet name="Sheet1" sheetId="5" r:id="rId5"/>
  </sheets>
  <definedNames>
    <definedName name="BasicEngAreas">Options!$A$1:$A$9</definedName>
    <definedName name="CSChoice">Options!$A$22:$A$24</definedName>
    <definedName name="IEMSChoice1">Options!$A$26:$A$28</definedName>
    <definedName name="IEMSChoice2">Options!$A$32:$A$36</definedName>
    <definedName name="IEMSChoice3">Options!$A$38:$A$41</definedName>
    <definedName name="IEORChoice">Options!$A$47:$A$56</definedName>
    <definedName name="MSChoice">Options!$A$58:$A$63</definedName>
    <definedName name="ScienceAreas">Options!$A$16:$A$20</definedName>
    <definedName name="SpeechChoice">Options!$A$43:$A$45</definedName>
    <definedName name="ThemeAreas">Options!$A$11:$A$14</definedName>
  </definedNames>
  <calcPr calcId="145621"/>
</workbook>
</file>

<file path=xl/calcChain.xml><?xml version="1.0" encoding="utf-8"?>
<calcChain xmlns="http://schemas.openxmlformats.org/spreadsheetml/2006/main">
  <c r="G10" i="1" l="1"/>
  <c r="J10" i="1" l="1"/>
  <c r="G20" i="1" l="1"/>
  <c r="G16" i="1"/>
  <c r="G17" i="1"/>
  <c r="G15" i="1"/>
  <c r="D16" i="1"/>
  <c r="E16" i="1"/>
  <c r="D17" i="1"/>
  <c r="E17" i="1"/>
  <c r="D18" i="1"/>
  <c r="E18" i="1"/>
  <c r="E15" i="1"/>
  <c r="D15" i="1"/>
  <c r="A29" i="1"/>
  <c r="A28" i="1"/>
  <c r="E29" i="1"/>
  <c r="E28" i="1"/>
  <c r="D29" i="1"/>
  <c r="D28" i="1"/>
  <c r="H29" i="1" l="1"/>
  <c r="H23" i="1"/>
  <c r="H19" i="1"/>
  <c r="H14" i="1"/>
  <c r="H3" i="1"/>
  <c r="J20" i="1"/>
  <c r="J15" i="1"/>
  <c r="J16" i="1"/>
  <c r="J17" i="1"/>
  <c r="D22" i="1"/>
  <c r="J11" i="1"/>
  <c r="A25" i="1"/>
  <c r="B1" i="1" s="1"/>
  <c r="E25" i="1"/>
  <c r="D25" i="1"/>
  <c r="B23" i="1" l="1"/>
  <c r="B19" i="1"/>
  <c r="B3" i="1"/>
  <c r="B14" i="1"/>
  <c r="B38" i="1"/>
  <c r="B30" i="1"/>
  <c r="B9" i="1"/>
  <c r="D1" i="1" l="1"/>
</calcChain>
</file>

<file path=xl/sharedStrings.xml><?xml version="1.0" encoding="utf-8"?>
<sst xmlns="http://schemas.openxmlformats.org/spreadsheetml/2006/main" count="350" uniqueCount="261">
  <si>
    <t>Course</t>
  </si>
  <si>
    <t>Course Name</t>
  </si>
  <si>
    <t>Math 220-0</t>
  </si>
  <si>
    <t>Math 224-0</t>
  </si>
  <si>
    <t>Math 230-0</t>
  </si>
  <si>
    <t>Math 234-0</t>
  </si>
  <si>
    <t>Gen Eng 205-1</t>
  </si>
  <si>
    <t>Gen Eng 205-2</t>
  </si>
  <si>
    <t>Gen Eng 205-3</t>
  </si>
  <si>
    <t>Gen Eng 205-4</t>
  </si>
  <si>
    <t>Int. Calc/Univar.</t>
  </si>
  <si>
    <t>Diff. Calc/Univar</t>
  </si>
  <si>
    <t>Diff. Calc/Multivar</t>
  </si>
  <si>
    <t>Int. Calc/Multivar</t>
  </si>
  <si>
    <t>EA 1</t>
  </si>
  <si>
    <t>EA 2</t>
  </si>
  <si>
    <t>EA 3</t>
  </si>
  <si>
    <t>EA 4</t>
  </si>
  <si>
    <t>Engineering Analysis and Computer Proficiency (4 credits)</t>
  </si>
  <si>
    <t>Basic Sciences (4 credits)</t>
  </si>
  <si>
    <t>Design and Communications (3 credits)</t>
  </si>
  <si>
    <t>IDEA 106-1/Engl 106-1</t>
  </si>
  <si>
    <t>IDEA 106-2/Engl 106-2</t>
  </si>
  <si>
    <t>GEN CMN 102 or 103</t>
  </si>
  <si>
    <t>EDC</t>
  </si>
  <si>
    <t>Basic Engineering (5 credits)</t>
  </si>
  <si>
    <t>EECS 317</t>
  </si>
  <si>
    <t>GEN CMN 103</t>
  </si>
  <si>
    <t>GEN CMN 102</t>
  </si>
  <si>
    <t>IEMS 326</t>
  </si>
  <si>
    <t>Eng. Econ</t>
  </si>
  <si>
    <t>Civil Eng 216</t>
  </si>
  <si>
    <t>Mechanics of Materials I</t>
  </si>
  <si>
    <t>Fluids/solids</t>
  </si>
  <si>
    <t>BME 271</t>
  </si>
  <si>
    <t>Intro To Biomechanics</t>
  </si>
  <si>
    <t>Comp. Programming</t>
  </si>
  <si>
    <t>Comp. arch/num. methods</t>
  </si>
  <si>
    <t>Civil Eng 304</t>
  </si>
  <si>
    <t>Civil and Environmental Eng. Systems</t>
  </si>
  <si>
    <t>Systems Eng.</t>
  </si>
  <si>
    <t>Mat Sci 201</t>
  </si>
  <si>
    <t>Principles of Properties of Materials</t>
  </si>
  <si>
    <t>Mat. Sci.</t>
  </si>
  <si>
    <t>EECS 203</t>
  </si>
  <si>
    <t>Intro to Computer Engineering</t>
  </si>
  <si>
    <t>ME 359</t>
  </si>
  <si>
    <t>Reliability Engineering</t>
  </si>
  <si>
    <t>Prob/stats/quality</t>
  </si>
  <si>
    <t>Theme Courses (7 credits)</t>
  </si>
  <si>
    <t>Unrestricted Electives (5 credits)</t>
  </si>
  <si>
    <t>Electrical Science</t>
  </si>
  <si>
    <t>Thermodynamics</t>
  </si>
  <si>
    <t>SBS</t>
  </si>
  <si>
    <t>HSV</t>
  </si>
  <si>
    <t>FAL</t>
  </si>
  <si>
    <t>Total Credits</t>
  </si>
  <si>
    <t>Notes</t>
  </si>
  <si>
    <t>IEMS 202</t>
  </si>
  <si>
    <t>Probability</t>
  </si>
  <si>
    <t>IEMS 313</t>
  </si>
  <si>
    <t>Deterministic Models &amp; Optimization</t>
  </si>
  <si>
    <t>IEMS 303</t>
  </si>
  <si>
    <t>Statistics</t>
  </si>
  <si>
    <t>IEMS 315</t>
  </si>
  <si>
    <t>Stochastic Models &amp; Simulation</t>
  </si>
  <si>
    <t>IEMS 317</t>
  </si>
  <si>
    <t>Discrete-Event Systems Simulation</t>
  </si>
  <si>
    <t>Biological Sciences</t>
  </si>
  <si>
    <t>Chemistry</t>
  </si>
  <si>
    <t>Earth Science</t>
  </si>
  <si>
    <t>Physics</t>
  </si>
  <si>
    <t>EECS 328</t>
  </si>
  <si>
    <t>Choose Category</t>
  </si>
  <si>
    <t>EECS 317 or 328</t>
  </si>
  <si>
    <t>IEMS 340</t>
  </si>
  <si>
    <t>IEMS 342</t>
  </si>
  <si>
    <t>IEMS 381</t>
  </si>
  <si>
    <t>IEMS 382</t>
  </si>
  <si>
    <t>IEMS 383</t>
  </si>
  <si>
    <t>IEMS 385</t>
  </si>
  <si>
    <t>Prodn &amp; Logistics</t>
  </si>
  <si>
    <t>IE Design Project</t>
  </si>
  <si>
    <t>Senior Design Prereq</t>
  </si>
  <si>
    <t>IEMS 390-0</t>
  </si>
  <si>
    <t>IEMS 391-0</t>
  </si>
  <si>
    <t>IEMS 392-0</t>
  </si>
  <si>
    <t>IE/OR Elective</t>
  </si>
  <si>
    <t>IEMS 304</t>
  </si>
  <si>
    <t>IEMS 305</t>
  </si>
  <si>
    <t>IEMS 306</t>
  </si>
  <si>
    <t>IEMS 307</t>
  </si>
  <si>
    <t>IEMS 373</t>
  </si>
  <si>
    <t>Stat. Methods for Data Mining</t>
  </si>
  <si>
    <t>Stat. Methods for Quality Improv.</t>
  </si>
  <si>
    <t>Decision Analysis</t>
  </si>
  <si>
    <t>Quality Improvement by Exper. Des.</t>
  </si>
  <si>
    <t>Intro. to Financial Engineering</t>
  </si>
  <si>
    <t>Supply Chain Modeling</t>
  </si>
  <si>
    <t>Production Plan &amp; Sched</t>
  </si>
  <si>
    <t>Service Opns. Mgmt.</t>
  </si>
  <si>
    <t>Health Systems Eng.</t>
  </si>
  <si>
    <t>IEMS 325</t>
  </si>
  <si>
    <t>IEMS 341</t>
  </si>
  <si>
    <t>IEMS 390</t>
  </si>
  <si>
    <t>IEMS 392</t>
  </si>
  <si>
    <t>Engineering Entrepreneurship</t>
  </si>
  <si>
    <t>Social Network Analysis</t>
  </si>
  <si>
    <t>Organizational Behavior</t>
  </si>
  <si>
    <t>MS Elective (1 credit)</t>
  </si>
  <si>
    <t xml:space="preserve">   </t>
  </si>
  <si>
    <t>Elective-MS</t>
  </si>
  <si>
    <t>Elective 1</t>
  </si>
  <si>
    <t>Elective 2</t>
  </si>
  <si>
    <t>*any 200+ engineering course</t>
  </si>
  <si>
    <t>*any course from approved list</t>
  </si>
  <si>
    <t>Econ 308</t>
  </si>
  <si>
    <t>Money and Banking</t>
  </si>
  <si>
    <t>Econ 309</t>
  </si>
  <si>
    <t>Elements of Public Finance</t>
  </si>
  <si>
    <t>Econ 316</t>
  </si>
  <si>
    <t>Advanced Topics in Macroeconomics</t>
  </si>
  <si>
    <t>Econ 337</t>
  </si>
  <si>
    <t>Economics of State and Local Governments</t>
  </si>
  <si>
    <t>Econ 339</t>
  </si>
  <si>
    <t>Labor Economics</t>
  </si>
  <si>
    <t>Econ 349</t>
  </si>
  <si>
    <t>Industrial Economics</t>
  </si>
  <si>
    <t>Econ 350</t>
  </si>
  <si>
    <t>Monoply, Competition, and Public Policy</t>
  </si>
  <si>
    <t>Econ 355</t>
  </si>
  <si>
    <t>Transportation Economics and Public Policy</t>
  </si>
  <si>
    <t>Econ 361</t>
  </si>
  <si>
    <t>International Trade</t>
  </si>
  <si>
    <t>Econ 362</t>
  </si>
  <si>
    <t>International Finance</t>
  </si>
  <si>
    <t>Intro to Mathematical Economics</t>
  </si>
  <si>
    <t>Econ 380-1,2</t>
  </si>
  <si>
    <t>Econ 381-1,2</t>
  </si>
  <si>
    <t>Advanced Econometrics</t>
  </si>
  <si>
    <t>Econ 383</t>
  </si>
  <si>
    <t>Economic Forecasting</t>
  </si>
  <si>
    <t>IMC 303</t>
  </si>
  <si>
    <t>Advertising</t>
  </si>
  <si>
    <t>LOC 306</t>
  </si>
  <si>
    <t>Studies in Organizational Change</t>
  </si>
  <si>
    <t>LOC 310</t>
  </si>
  <si>
    <t>Organizations for Complex Environments</t>
  </si>
  <si>
    <t>Math 300-0</t>
  </si>
  <si>
    <t>Foundations of Higher Mathematics</t>
  </si>
  <si>
    <t>Math 320-1,2,3</t>
  </si>
  <si>
    <t>Real Analysis</t>
  </si>
  <si>
    <t>Math 330-1,2,3</t>
  </si>
  <si>
    <t>Abstract Algebra</t>
  </si>
  <si>
    <t>Math 364-0</t>
  </si>
  <si>
    <t>Game Theory</t>
  </si>
  <si>
    <t>Math 366-1,2</t>
  </si>
  <si>
    <t>Mathematical Models in Finance</t>
  </si>
  <si>
    <t>Sociol 302</t>
  </si>
  <si>
    <t>Sociology of Organizations</t>
  </si>
  <si>
    <t>Stats 325</t>
  </si>
  <si>
    <t>Survey Sampling</t>
  </si>
  <si>
    <t>Stats 350</t>
  </si>
  <si>
    <t>Regression Analysis</t>
  </si>
  <si>
    <t>Stats 351</t>
  </si>
  <si>
    <t>Design and Analysis of Experiments</t>
  </si>
  <si>
    <t>Mathematics Requirement (4 credits)</t>
  </si>
  <si>
    <t>2 additional courses (at most 2 total from any area)</t>
  </si>
  <si>
    <t>IEMS Program Core (9 credits)</t>
  </si>
  <si>
    <t>IE/OR Elective (3 credits)</t>
  </si>
  <si>
    <t>Other Courses</t>
  </si>
  <si>
    <t>Eng. Credits</t>
  </si>
  <si>
    <t>Done</t>
  </si>
  <si>
    <t>ABET 18</t>
  </si>
  <si>
    <t>EECS 205</t>
  </si>
  <si>
    <t>Fundamentals of Computer Software</t>
  </si>
  <si>
    <t>EECS 202</t>
  </si>
  <si>
    <t>Intro to Electrical Eng.</t>
  </si>
  <si>
    <t>EECS 270</t>
  </si>
  <si>
    <t>Applications of Electronic Devices</t>
  </si>
  <si>
    <t>MECH ENG 233</t>
  </si>
  <si>
    <t>Electronics Design</t>
  </si>
  <si>
    <t>BMD ENG 270</t>
  </si>
  <si>
    <t>Fluid Mechanics</t>
  </si>
  <si>
    <t>BMD ENG 271</t>
  </si>
  <si>
    <t>Intro to Biomechanics</t>
  </si>
  <si>
    <t>CHEM ENG 321</t>
  </si>
  <si>
    <t>CIV ENV 216</t>
  </si>
  <si>
    <t>MECH ENG 241</t>
  </si>
  <si>
    <t>Fluid Mechanics I</t>
  </si>
  <si>
    <t>Fluids/Solids</t>
  </si>
  <si>
    <t>MAT SCI 201</t>
  </si>
  <si>
    <t>Introduction to Materials</t>
  </si>
  <si>
    <t xml:space="preserve">MAT SCI 301 </t>
  </si>
  <si>
    <t>Materials Science Principles</t>
  </si>
  <si>
    <t>MECH ENG 359</t>
  </si>
  <si>
    <t xml:space="preserve">Reliability Engineering </t>
  </si>
  <si>
    <t>BMD ENG 250</t>
  </si>
  <si>
    <t>CHEM ENG 211</t>
  </si>
  <si>
    <t>MAT SCI 314</t>
  </si>
  <si>
    <t>Thermodynamics of Materials</t>
  </si>
  <si>
    <t>MAT SCI 315</t>
  </si>
  <si>
    <t>Phase Equilibria and Diffusion</t>
  </si>
  <si>
    <t>MECH ENG 220</t>
  </si>
  <si>
    <t>Thermodynamics I</t>
  </si>
  <si>
    <t>MECH ENG 370</t>
  </si>
  <si>
    <t>Thermodynamics II</t>
  </si>
  <si>
    <t>Basic Engineering Choice</t>
  </si>
  <si>
    <t xml:space="preserve">    </t>
  </si>
  <si>
    <t xml:space="preserve">  </t>
  </si>
  <si>
    <t>Physics 135-2</t>
  </si>
  <si>
    <t>Physics 135-3</t>
  </si>
  <si>
    <t>Physics 335</t>
  </si>
  <si>
    <t>General Physics</t>
  </si>
  <si>
    <t>Modern Physics for Nonmajors</t>
  </si>
  <si>
    <t>CHEM ENG 275</t>
  </si>
  <si>
    <t>Molecular and Cell Bio for Eng.</t>
  </si>
  <si>
    <t>CHEM 101</t>
  </si>
  <si>
    <t>General Chemistry</t>
  </si>
  <si>
    <t>CHEM 102</t>
  </si>
  <si>
    <t>General Inorganic Chemistry</t>
  </si>
  <si>
    <t>CHEM 103</t>
  </si>
  <si>
    <t>General Physical Chemistry</t>
  </si>
  <si>
    <t>CHEM 171</t>
  </si>
  <si>
    <t>CHEM 172</t>
  </si>
  <si>
    <t>Accelerated Physical Chem</t>
  </si>
  <si>
    <t>Accelerated Inoganic Chem</t>
  </si>
  <si>
    <t>CHEM 201-1</t>
  </si>
  <si>
    <t>Organic Chem</t>
  </si>
  <si>
    <t>CHEM 201-2</t>
  </si>
  <si>
    <t>EARTH 201</t>
  </si>
  <si>
    <t>Surface Processes</t>
  </si>
  <si>
    <t>Earth's Interior</t>
  </si>
  <si>
    <t>EARTH 202</t>
  </si>
  <si>
    <t>ASTRON 220</t>
  </si>
  <si>
    <t>Intro to Astrophysics</t>
  </si>
  <si>
    <t>A Basic Science Choice</t>
  </si>
  <si>
    <t>IEMS 393-1</t>
  </si>
  <si>
    <t>Must be taken senior year in consecutive quarters!</t>
  </si>
  <si>
    <t>IEMS 393-2</t>
  </si>
  <si>
    <t>Applied Behav Science</t>
  </si>
  <si>
    <t>Kellogg_FE 310, 312, 314, 316</t>
  </si>
  <si>
    <t>Kellogg_MA 310, 322, 324, 326</t>
  </si>
  <si>
    <t>BIOL SCI 215</t>
  </si>
  <si>
    <t>BIOL SCI 217</t>
  </si>
  <si>
    <t>BIOL SCI 219</t>
  </si>
  <si>
    <t>Genetics &amp; Molecular Bio</t>
  </si>
  <si>
    <t>Physiology</t>
  </si>
  <si>
    <t>Cell Biology</t>
  </si>
  <si>
    <t>EECS 211</t>
  </si>
  <si>
    <t>General Technical Electives (2 credits)</t>
  </si>
  <si>
    <t>EECS 111</t>
  </si>
  <si>
    <t>Fundamentals of Computer Programming I</t>
  </si>
  <si>
    <t>Fund. Of Computer Programming II</t>
  </si>
  <si>
    <t>Prerequisite for EECS 211</t>
  </si>
  <si>
    <t>Can petition 343, 345</t>
  </si>
  <si>
    <t>IEMS 343</t>
  </si>
  <si>
    <t>IEMS 345</t>
  </si>
  <si>
    <t>Project Management for Engineers</t>
  </si>
  <si>
    <t>Negotiations and Conflict Resolution</t>
  </si>
  <si>
    <t>(see Approved TEs tab)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</si>
</sst>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darkUp">
        <fgColor theme="0" tint="-0.24994659260841701"/>
        <bgColor theme="0" tint="-0.14996795556505021"/>
      </patternFill>
    </fill>
    <fill>
      <patternFill patternType="solid">
        <fgColor theme="7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6" borderId="0" xfId="0" applyFill="1"/>
    <xf numFmtId="0" fontId="4" fillId="6" borderId="0" xfId="0" applyFont="1" applyFill="1" applyAlignment="1">
      <alignment wrapText="1"/>
    </xf>
    <xf numFmtId="0" fontId="4" fillId="6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0" borderId="0" xfId="0" applyFont="1"/>
    <xf numFmtId="0" fontId="9" fillId="2" borderId="0" xfId="0" applyFont="1" applyFill="1" applyAlignment="1">
      <alignment vertical="center"/>
    </xf>
    <xf numFmtId="0" fontId="8" fillId="5" borderId="0" xfId="0" applyFont="1" applyFill="1"/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4" fillId="6" borderId="0" xfId="0" applyFont="1" applyFill="1"/>
    <xf numFmtId="0" fontId="11" fillId="6" borderId="0" xfId="0" applyFont="1" applyFill="1" applyAlignment="1">
      <alignment vertical="center"/>
    </xf>
    <xf numFmtId="0" fontId="12" fillId="6" borderId="0" xfId="0" applyFont="1" applyFill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Font="1" applyFill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45"/>
  <sheetViews>
    <sheetView tabSelected="1" workbookViewId="0">
      <selection activeCell="L22" sqref="L22"/>
    </sheetView>
  </sheetViews>
  <sheetFormatPr defaultRowHeight="15" x14ac:dyDescent="0.25"/>
  <cols>
    <col min="1" max="1" width="9.28515625" customWidth="1"/>
    <col min="2" max="2" width="8.5703125" style="3" customWidth="1"/>
    <col min="3" max="3" width="23.42578125" bestFit="1" customWidth="1"/>
    <col min="4" max="4" width="31.28515625" bestFit="1" customWidth="1"/>
    <col min="5" max="5" width="25" bestFit="1" customWidth="1"/>
    <col min="6" max="6" width="9.140625" style="9"/>
    <col min="7" max="7" width="9.28515625" customWidth="1"/>
    <col min="8" max="8" width="8.5703125" customWidth="1"/>
    <col min="9" max="9" width="20.5703125" customWidth="1"/>
    <col min="10" max="10" width="38.42578125" bestFit="1" customWidth="1"/>
    <col min="11" max="11" width="25" bestFit="1" customWidth="1"/>
  </cols>
  <sheetData>
    <row r="1" spans="1:11" ht="37.5" x14ac:dyDescent="0.3">
      <c r="A1" s="12" t="s">
        <v>173</v>
      </c>
      <c r="B1" s="30">
        <f>SUMPRODUCT(A10:A13,B10:B13)+SUMPRODUCT(A20:A22,B20:B22)+SUMPRODUCT(A24:A26,B24:B26)+SUMPRODUCT(A28:A29,B28:B29)+SUMPRODUCT(A39:A43,B39:B43)+SUMPRODUCT(G5:G13,H5:H13)+SUMPRODUCT(G15:G18,H15:H18)+SUMPRODUCT(G20:G22,H20:H22)+SUMPRODUCT(G24:G28,H24:H28)+SUMPRODUCT(G30:G42,H30:H42)</f>
        <v>0</v>
      </c>
      <c r="C1" s="13" t="s">
        <v>56</v>
      </c>
      <c r="D1" s="30">
        <f>SUM(B3,B9,B14,B19,B23,B30,B38,H29,H23,H19,H14,H3)</f>
        <v>0</v>
      </c>
      <c r="E1" s="28"/>
      <c r="F1" s="29"/>
      <c r="G1" s="29"/>
      <c r="H1" s="29"/>
      <c r="I1" s="29"/>
      <c r="J1" s="29"/>
      <c r="K1" s="29"/>
    </row>
    <row r="2" spans="1:11" ht="30" x14ac:dyDescent="0.25">
      <c r="A2" s="16" t="s">
        <v>171</v>
      </c>
      <c r="B2" s="15" t="s">
        <v>172</v>
      </c>
      <c r="C2" s="15" t="s">
        <v>0</v>
      </c>
      <c r="D2" s="15" t="s">
        <v>1</v>
      </c>
      <c r="E2" s="15" t="s">
        <v>57</v>
      </c>
      <c r="F2" s="11"/>
      <c r="G2" s="16" t="s">
        <v>171</v>
      </c>
      <c r="H2" s="15" t="s">
        <v>172</v>
      </c>
      <c r="I2" s="15" t="s">
        <v>0</v>
      </c>
      <c r="J2" s="15" t="s">
        <v>1</v>
      </c>
      <c r="K2" s="15" t="s">
        <v>57</v>
      </c>
    </row>
    <row r="3" spans="1:11" s="6" customFormat="1" ht="24.75" customHeight="1" x14ac:dyDescent="0.25">
      <c r="A3" s="18"/>
      <c r="B3" s="5">
        <f>SUM(B4:B7)</f>
        <v>0</v>
      </c>
      <c r="C3" s="36" t="s">
        <v>166</v>
      </c>
      <c r="D3" s="36"/>
      <c r="E3" s="36"/>
      <c r="F3" s="14"/>
      <c r="G3" s="4"/>
      <c r="H3" s="5">
        <f>SUM(H5:H13)</f>
        <v>0</v>
      </c>
      <c r="I3" s="36" t="s">
        <v>168</v>
      </c>
      <c r="J3" s="36"/>
      <c r="K3" s="36"/>
    </row>
    <row r="4" spans="1:11" x14ac:dyDescent="0.25">
      <c r="A4" s="21"/>
      <c r="C4" t="s">
        <v>2</v>
      </c>
      <c r="D4" t="s">
        <v>11</v>
      </c>
      <c r="F4" s="11"/>
      <c r="G4" s="21">
        <v>1</v>
      </c>
      <c r="I4" t="s">
        <v>251</v>
      </c>
      <c r="J4" t="s">
        <v>252</v>
      </c>
      <c r="K4" t="s">
        <v>254</v>
      </c>
    </row>
    <row r="5" spans="1:11" x14ac:dyDescent="0.25">
      <c r="A5" s="21"/>
      <c r="C5" t="s">
        <v>3</v>
      </c>
      <c r="D5" t="s">
        <v>10</v>
      </c>
      <c r="F5" s="11"/>
      <c r="G5" s="21">
        <v>0</v>
      </c>
      <c r="I5" t="s">
        <v>58</v>
      </c>
      <c r="J5" t="s">
        <v>59</v>
      </c>
    </row>
    <row r="6" spans="1:11" x14ac:dyDescent="0.25">
      <c r="A6" s="21"/>
      <c r="C6" t="s">
        <v>4</v>
      </c>
      <c r="D6" t="s">
        <v>12</v>
      </c>
      <c r="F6" s="11"/>
      <c r="G6" s="21">
        <v>1</v>
      </c>
      <c r="I6" t="s">
        <v>62</v>
      </c>
      <c r="J6" t="s">
        <v>63</v>
      </c>
    </row>
    <row r="7" spans="1:11" x14ac:dyDescent="0.25">
      <c r="A7" s="21"/>
      <c r="C7" t="s">
        <v>5</v>
      </c>
      <c r="D7" t="s">
        <v>13</v>
      </c>
      <c r="F7" s="11"/>
      <c r="G7" s="21">
        <v>1</v>
      </c>
      <c r="I7" t="s">
        <v>60</v>
      </c>
      <c r="J7" t="s">
        <v>61</v>
      </c>
    </row>
    <row r="8" spans="1:11" x14ac:dyDescent="0.25">
      <c r="F8" s="11"/>
      <c r="G8" s="21">
        <v>1</v>
      </c>
      <c r="I8" t="s">
        <v>64</v>
      </c>
      <c r="J8" t="s">
        <v>65</v>
      </c>
    </row>
    <row r="9" spans="1:11" s="6" customFormat="1" ht="25.5" customHeight="1" x14ac:dyDescent="0.25">
      <c r="A9" s="22"/>
      <c r="B9" s="5">
        <f>SUM(B10:B13)</f>
        <v>0</v>
      </c>
      <c r="C9" s="36" t="s">
        <v>18</v>
      </c>
      <c r="D9" s="39"/>
      <c r="E9" s="39"/>
      <c r="F9" s="14"/>
      <c r="G9" s="25">
        <v>1</v>
      </c>
      <c r="I9" s="2" t="s">
        <v>66</v>
      </c>
      <c r="J9" s="2" t="s">
        <v>67</v>
      </c>
    </row>
    <row r="10" spans="1:11" x14ac:dyDescent="0.25">
      <c r="A10" s="21">
        <v>0.2</v>
      </c>
      <c r="C10" t="s">
        <v>6</v>
      </c>
      <c r="D10" t="s">
        <v>14</v>
      </c>
      <c r="F10" s="11"/>
      <c r="G10" s="21" t="str">
        <f>IF(I10="IEMS 340",1,IF(I10="IEMS 342",0.5,IF(I10="IEMS 390",1,IF(I10="IEMS 392", 1," "))))</f>
        <v xml:space="preserve"> </v>
      </c>
      <c r="I10" s="26" t="s">
        <v>240</v>
      </c>
      <c r="J10" t="str">
        <f>IF(I10="IEMS 340","Field Project Methods", IF(I10="IEMS 342", "Organizational Behavior", IF(I10="IEMS 390", "Systems Mgmt", IF(I10="IEMS 392", "Systems Proj. Mgmt", "Proj. Methods/Org. Behavior"))))</f>
        <v>Proj. Methods/Org. Behavior</v>
      </c>
      <c r="K10" t="s">
        <v>255</v>
      </c>
    </row>
    <row r="11" spans="1:11" x14ac:dyDescent="0.25">
      <c r="A11" s="21">
        <v>0.5</v>
      </c>
      <c r="C11" t="s">
        <v>7</v>
      </c>
      <c r="D11" t="s">
        <v>15</v>
      </c>
      <c r="F11" s="11"/>
      <c r="G11" s="21">
        <v>1</v>
      </c>
      <c r="I11" s="26" t="s">
        <v>81</v>
      </c>
      <c r="J11" t="str">
        <f>IF(I11="IEMS 381", "Supply Chain Modeling", IF(I11="IEMS 382", "Production Plan &amp; Sched", IF(I11="IEMS 383", "Service Opns. Mgmt.", IF(I11="IEMS 385", "Health Systems Eng.", " "))))</f>
        <v xml:space="preserve"> </v>
      </c>
    </row>
    <row r="12" spans="1:11" ht="15" customHeight="1" x14ac:dyDescent="0.25">
      <c r="A12" s="21">
        <v>0.2</v>
      </c>
      <c r="C12" t="s">
        <v>8</v>
      </c>
      <c r="D12" t="s">
        <v>16</v>
      </c>
      <c r="F12" s="11"/>
      <c r="G12" s="21">
        <v>1</v>
      </c>
      <c r="I12" t="s">
        <v>237</v>
      </c>
      <c r="J12" t="s">
        <v>82</v>
      </c>
      <c r="K12" s="37" t="s">
        <v>238</v>
      </c>
    </row>
    <row r="13" spans="1:11" x14ac:dyDescent="0.25">
      <c r="A13" s="21">
        <v>0.1</v>
      </c>
      <c r="C13" t="s">
        <v>9</v>
      </c>
      <c r="D13" t="s">
        <v>17</v>
      </c>
      <c r="F13" s="11"/>
      <c r="G13" s="21">
        <v>1</v>
      </c>
      <c r="I13" t="s">
        <v>239</v>
      </c>
      <c r="J13" t="s">
        <v>82</v>
      </c>
      <c r="K13" s="37"/>
    </row>
    <row r="14" spans="1:11" s="6" customFormat="1" ht="25.5" customHeight="1" x14ac:dyDescent="0.25">
      <c r="A14" s="22"/>
      <c r="B14" s="5">
        <f>SUM(B15:B18)</f>
        <v>0</v>
      </c>
      <c r="C14" s="36" t="s">
        <v>19</v>
      </c>
      <c r="D14" s="36"/>
      <c r="E14" s="36"/>
      <c r="F14" s="14"/>
      <c r="G14" s="4"/>
      <c r="H14" s="34">
        <f>SUM(H15:H18)</f>
        <v>0</v>
      </c>
      <c r="I14" s="36" t="s">
        <v>169</v>
      </c>
      <c r="J14" s="36"/>
      <c r="K14" s="36"/>
    </row>
    <row r="15" spans="1:11" x14ac:dyDescent="0.25">
      <c r="A15" s="21"/>
      <c r="C15" s="26" t="s">
        <v>236</v>
      </c>
      <c r="D15" t="str">
        <f>LOOKUP(C15,Options!$D$26:$D$43, Options!$E$26:$E$43)</f>
        <v xml:space="preserve">  </v>
      </c>
      <c r="E15" t="str">
        <f>LOOKUP(C15,Options!$D$26:$D$43, Options!$F$26:$F$43)</f>
        <v xml:space="preserve">  </v>
      </c>
      <c r="F15" s="11"/>
      <c r="G15" t="str">
        <f>LOOKUP(I15,Options!$A$46:$A$56, Options!$C$46:$C$56)</f>
        <v xml:space="preserve">  </v>
      </c>
      <c r="I15" s="26" t="s">
        <v>87</v>
      </c>
      <c r="J15" t="str">
        <f>LOOKUP(I15,Options!$A$46:$A$56, Options!$B$46:$B$56)</f>
        <v xml:space="preserve">  </v>
      </c>
    </row>
    <row r="16" spans="1:11" x14ac:dyDescent="0.25">
      <c r="A16" s="21"/>
      <c r="C16" s="26" t="s">
        <v>236</v>
      </c>
      <c r="D16" t="str">
        <f>LOOKUP(C16,Options!$D$26:$D$43, Options!$E$26:$E$43)</f>
        <v xml:space="preserve">  </v>
      </c>
      <c r="E16" t="str">
        <f>LOOKUP(C16,Options!$D$26:$D$43, Options!$F$26:$F$43)</f>
        <v xml:space="preserve">  </v>
      </c>
      <c r="F16" s="11"/>
      <c r="G16" t="str">
        <f>LOOKUP(I16,Options!$A$46:$A$56, Options!$C$46:$C$56)</f>
        <v xml:space="preserve">  </v>
      </c>
      <c r="I16" s="26" t="s">
        <v>87</v>
      </c>
      <c r="J16" t="str">
        <f>LOOKUP(I16,Options!$A$46:$A$56, Options!$B$46:$B$56)</f>
        <v xml:space="preserve">  </v>
      </c>
      <c r="K16" s="3"/>
    </row>
    <row r="17" spans="1:12" x14ac:dyDescent="0.25">
      <c r="A17" s="21"/>
      <c r="C17" s="26" t="s">
        <v>236</v>
      </c>
      <c r="D17" t="str">
        <f>LOOKUP(C17,Options!$D$26:$D$43, Options!$E$26:$E$43)</f>
        <v xml:space="preserve">  </v>
      </c>
      <c r="E17" t="str">
        <f>LOOKUP(C17,Options!$D$26:$D$43, Options!$F$26:$F$43)</f>
        <v xml:space="preserve">  </v>
      </c>
      <c r="F17" s="11"/>
      <c r="G17" t="str">
        <f>LOOKUP(I17,Options!$A$46:$A$56, Options!$C$46:$C$56)</f>
        <v xml:space="preserve">  </v>
      </c>
      <c r="I17" s="26" t="s">
        <v>87</v>
      </c>
      <c r="J17" t="str">
        <f>LOOKUP(I17,Options!$A$46:$A$56, Options!$B$46:$B$56)</f>
        <v xml:space="preserve">  </v>
      </c>
    </row>
    <row r="18" spans="1:12" ht="15.75" x14ac:dyDescent="0.25">
      <c r="A18" s="21"/>
      <c r="C18" s="26" t="s">
        <v>236</v>
      </c>
      <c r="D18" t="str">
        <f>LOOKUP(C18,Options!$D$26:$D$43, Options!$E$26:$E$43)</f>
        <v xml:space="preserve">  </v>
      </c>
      <c r="E18" t="str">
        <f>LOOKUP(C18,Options!$D$26:$D$43, Options!$F$26:$F$43)</f>
        <v xml:space="preserve">  </v>
      </c>
      <c r="F18" s="11"/>
      <c r="G18" s="24"/>
      <c r="H18" s="6"/>
      <c r="I18" s="6"/>
      <c r="J18" s="6"/>
      <c r="K18" s="6"/>
    </row>
    <row r="19" spans="1:12" s="6" customFormat="1" ht="25.5" customHeight="1" x14ac:dyDescent="0.25">
      <c r="A19" s="22"/>
      <c r="B19" s="5">
        <f>SUM(B20:B22)</f>
        <v>0</v>
      </c>
      <c r="C19" s="36" t="s">
        <v>20</v>
      </c>
      <c r="D19" s="36"/>
      <c r="E19" s="36"/>
      <c r="F19" s="14"/>
      <c r="G19" s="4"/>
      <c r="H19" s="34">
        <f>SUM(H20:H22)</f>
        <v>0</v>
      </c>
      <c r="I19" s="36" t="s">
        <v>109</v>
      </c>
      <c r="J19" s="36"/>
      <c r="K19" s="36"/>
    </row>
    <row r="20" spans="1:12" x14ac:dyDescent="0.25">
      <c r="A20" s="21">
        <v>0.5</v>
      </c>
      <c r="C20" t="s">
        <v>21</v>
      </c>
      <c r="D20" t="s">
        <v>24</v>
      </c>
      <c r="F20" s="11"/>
      <c r="G20" t="str">
        <f>LOOKUP(I20,Options!$A$58:$A$63, Options!$C$58:$C$63)</f>
        <v xml:space="preserve">  </v>
      </c>
      <c r="I20" s="26" t="s">
        <v>111</v>
      </c>
      <c r="J20" t="str">
        <f>LOOKUP(I20,Options!$A$58:$A$63, Options!$B$58:$B$63)</f>
        <v xml:space="preserve">  </v>
      </c>
    </row>
    <row r="21" spans="1:12" x14ac:dyDescent="0.25">
      <c r="A21" s="21">
        <v>0.5</v>
      </c>
      <c r="B21" s="32"/>
      <c r="C21" s="33" t="s">
        <v>22</v>
      </c>
      <c r="D21" t="s">
        <v>24</v>
      </c>
      <c r="F21" s="11"/>
      <c r="G21" s="21"/>
    </row>
    <row r="22" spans="1:12" ht="13.5" customHeight="1" x14ac:dyDescent="0.25">
      <c r="A22" s="21"/>
      <c r="B22" s="15"/>
      <c r="C22" s="27" t="s">
        <v>23</v>
      </c>
      <c r="D22" s="1" t="str">
        <f>IF(C22="GEN CMN 102", "Public Speaking", IF(C22="GEN CMN 103", "Analysis &amp; Perf. Lit.", " "))</f>
        <v xml:space="preserve"> </v>
      </c>
      <c r="F22" s="11"/>
      <c r="G22" s="21"/>
    </row>
    <row r="23" spans="1:12" ht="25.5" customHeight="1" x14ac:dyDescent="0.25">
      <c r="A23" s="22"/>
      <c r="B23" s="5">
        <f>SUM(B24:B26,B28:B29)</f>
        <v>0</v>
      </c>
      <c r="C23" s="36" t="s">
        <v>25</v>
      </c>
      <c r="D23" s="36"/>
      <c r="E23" s="36"/>
      <c r="F23" s="11"/>
      <c r="G23" s="4"/>
      <c r="H23" s="34">
        <f>SUM(H24:H28)</f>
        <v>0</v>
      </c>
      <c r="I23" s="36" t="s">
        <v>250</v>
      </c>
      <c r="J23" s="36"/>
      <c r="K23" s="36"/>
    </row>
    <row r="24" spans="1:12" s="6" customFormat="1" ht="25.5" customHeight="1" x14ac:dyDescent="0.25">
      <c r="A24" s="21">
        <v>1</v>
      </c>
      <c r="B24" s="3"/>
      <c r="C24" t="s">
        <v>249</v>
      </c>
      <c r="D24" t="s">
        <v>253</v>
      </c>
      <c r="E24" t="s">
        <v>36</v>
      </c>
      <c r="F24" s="14"/>
      <c r="G24" s="21"/>
      <c r="H24"/>
      <c r="I24"/>
      <c r="J24"/>
      <c r="K24" t="s">
        <v>112</v>
      </c>
      <c r="L24" t="s">
        <v>114</v>
      </c>
    </row>
    <row r="25" spans="1:12" x14ac:dyDescent="0.25">
      <c r="A25" s="21">
        <f>IF(C25="EECS 317",1,IF(C25="EECS 328",0.5," "))</f>
        <v>1</v>
      </c>
      <c r="B25" s="15"/>
      <c r="C25" s="33" t="s">
        <v>26</v>
      </c>
      <c r="D25" t="str">
        <f>IF(C25="EECS 317","Data Mgmt/Info Proc.",IF(C25="EECS 328","Numerical Methods"," "))</f>
        <v>Data Mgmt/Info Proc.</v>
      </c>
      <c r="E25" t="str">
        <f>IF(C25="EECS 317","Comp. Programming",IF(C25="EECS 328","Comp. arch/num. methods"," "))</f>
        <v>Comp. Programming</v>
      </c>
      <c r="F25" s="11"/>
      <c r="G25" s="21"/>
      <c r="K25" t="s">
        <v>113</v>
      </c>
      <c r="L25" t="s">
        <v>115</v>
      </c>
    </row>
    <row r="26" spans="1:12" x14ac:dyDescent="0.25">
      <c r="A26" s="21">
        <v>1</v>
      </c>
      <c r="C26" t="s">
        <v>29</v>
      </c>
      <c r="D26" t="s">
        <v>30</v>
      </c>
      <c r="E26" t="s">
        <v>40</v>
      </c>
      <c r="F26" s="11"/>
      <c r="G26" s="21"/>
      <c r="L26" t="s">
        <v>260</v>
      </c>
    </row>
    <row r="27" spans="1:12" x14ac:dyDescent="0.25">
      <c r="A27" s="23"/>
      <c r="B27" s="10"/>
      <c r="C27" s="38" t="s">
        <v>167</v>
      </c>
      <c r="D27" s="38"/>
      <c r="E27" s="38"/>
      <c r="F27" s="11"/>
      <c r="G27" s="21"/>
    </row>
    <row r="28" spans="1:12" x14ac:dyDescent="0.25">
      <c r="A28" t="str">
        <f>LOOKUP(C28,Options!$D$1:$D$20, Options!$G$1:$G$20)</f>
        <v xml:space="preserve">  </v>
      </c>
      <c r="C28" s="26" t="s">
        <v>207</v>
      </c>
      <c r="D28" t="str">
        <f>LOOKUP(C28,Options!$D$1:$D$20, Options!$E$1:$E$20)</f>
        <v xml:space="preserve">   </v>
      </c>
      <c r="E28" t="str">
        <f>LOOKUP(C28,Options!$D$1:$D$20, Options!$F$1:$F$20)</f>
        <v xml:space="preserve">    </v>
      </c>
      <c r="F28" s="11"/>
      <c r="G28" s="21"/>
    </row>
    <row r="29" spans="1:12" ht="18.75" customHeight="1" x14ac:dyDescent="0.25">
      <c r="A29" t="str">
        <f>LOOKUP(C29,Options!$D$1:$D$20, Options!$G$1:$G$20)</f>
        <v xml:space="preserve">  </v>
      </c>
      <c r="C29" s="26" t="s">
        <v>207</v>
      </c>
      <c r="D29" t="str">
        <f>LOOKUP(C29,Options!$D$1:$D$20, Options!$E$1:$E$20)</f>
        <v xml:space="preserve">   </v>
      </c>
      <c r="E29" t="str">
        <f>LOOKUP(C29,Options!$D$1:$D$20, Options!$F$1:$F$20)</f>
        <v xml:space="preserve">    </v>
      </c>
      <c r="F29" s="11"/>
      <c r="G29" s="4"/>
      <c r="H29" s="5">
        <f>SUM(H30:H42)</f>
        <v>0</v>
      </c>
      <c r="I29" s="36" t="s">
        <v>170</v>
      </c>
      <c r="J29" s="36"/>
      <c r="K29" s="36"/>
    </row>
    <row r="30" spans="1:12" ht="25.5" customHeight="1" x14ac:dyDescent="0.25">
      <c r="A30" s="22"/>
      <c r="B30" s="5">
        <f>SUM(B31:B37)</f>
        <v>0</v>
      </c>
      <c r="C30" s="36" t="s">
        <v>49</v>
      </c>
      <c r="D30" s="36"/>
      <c r="E30" s="36"/>
      <c r="F30" s="11"/>
      <c r="G30" s="24"/>
      <c r="H30" s="6"/>
      <c r="I30" s="6"/>
      <c r="J30" s="6"/>
      <c r="K30" s="6"/>
    </row>
    <row r="31" spans="1:12" x14ac:dyDescent="0.25">
      <c r="A31" s="21"/>
      <c r="E31" t="s">
        <v>73</v>
      </c>
      <c r="F31" s="11"/>
      <c r="G31" s="21"/>
    </row>
    <row r="32" spans="1:12" s="6" customFormat="1" ht="25.5" customHeight="1" x14ac:dyDescent="0.25">
      <c r="A32" s="21"/>
      <c r="B32" s="3"/>
      <c r="C32"/>
      <c r="D32"/>
      <c r="E32" t="s">
        <v>73</v>
      </c>
      <c r="F32" s="14"/>
      <c r="G32" s="21"/>
      <c r="H32"/>
      <c r="I32"/>
      <c r="J32"/>
      <c r="K32"/>
    </row>
    <row r="33" spans="1:11" x14ac:dyDescent="0.25">
      <c r="A33" s="21"/>
      <c r="E33" t="s">
        <v>73</v>
      </c>
      <c r="F33" s="11"/>
      <c r="G33" s="21"/>
    </row>
    <row r="34" spans="1:11" x14ac:dyDescent="0.25">
      <c r="A34" s="21"/>
      <c r="E34" t="s">
        <v>73</v>
      </c>
      <c r="F34" s="11"/>
      <c r="G34" s="21"/>
    </row>
    <row r="35" spans="1:11" x14ac:dyDescent="0.25">
      <c r="A35" s="21"/>
      <c r="E35" t="s">
        <v>73</v>
      </c>
      <c r="F35" s="11"/>
      <c r="G35" s="21"/>
    </row>
    <row r="36" spans="1:11" x14ac:dyDescent="0.25">
      <c r="A36" s="21"/>
      <c r="E36" t="s">
        <v>73</v>
      </c>
      <c r="F36" s="11"/>
      <c r="G36" s="21"/>
    </row>
    <row r="37" spans="1:11" x14ac:dyDescent="0.25">
      <c r="A37" s="21"/>
      <c r="E37" t="s">
        <v>73</v>
      </c>
      <c r="F37" s="11"/>
      <c r="G37" s="21"/>
    </row>
    <row r="38" spans="1:11" ht="25.5" customHeight="1" x14ac:dyDescent="0.25">
      <c r="A38" s="20"/>
      <c r="B38" s="5">
        <f>SUM(B39:B43)</f>
        <v>0</v>
      </c>
      <c r="C38" s="36" t="s">
        <v>50</v>
      </c>
      <c r="D38" s="36"/>
      <c r="E38" s="36"/>
      <c r="F38" s="11"/>
      <c r="G38" s="21"/>
    </row>
    <row r="39" spans="1:11" x14ac:dyDescent="0.25">
      <c r="A39" s="19"/>
      <c r="F39" s="11"/>
      <c r="G39" s="21"/>
    </row>
    <row r="40" spans="1:11" ht="25.5" customHeight="1" x14ac:dyDescent="0.25">
      <c r="A40" s="19"/>
      <c r="F40" s="11"/>
      <c r="G40" s="21"/>
    </row>
    <row r="41" spans="1:11" x14ac:dyDescent="0.25">
      <c r="A41" s="19"/>
      <c r="F41" s="11"/>
      <c r="G41" s="21"/>
    </row>
    <row r="42" spans="1:11" x14ac:dyDescent="0.25">
      <c r="A42" s="19"/>
      <c r="F42" s="11"/>
      <c r="G42" s="21"/>
    </row>
    <row r="43" spans="1:11" x14ac:dyDescent="0.25">
      <c r="A43" s="19"/>
      <c r="F43" s="11"/>
      <c r="G43" s="8"/>
      <c r="H43" s="7"/>
      <c r="I43" s="7"/>
      <c r="J43" s="7"/>
      <c r="K43" s="7"/>
    </row>
    <row r="44" spans="1:11" x14ac:dyDescent="0.25">
      <c r="A44" s="7"/>
      <c r="B44" s="8"/>
      <c r="C44" s="7"/>
      <c r="D44" s="7"/>
      <c r="E44" s="7"/>
      <c r="F44" s="11"/>
      <c r="G44" s="8"/>
      <c r="H44" s="7"/>
      <c r="I44" s="7"/>
      <c r="J44" s="7"/>
      <c r="K44" s="7"/>
    </row>
    <row r="45" spans="1:11" x14ac:dyDescent="0.25">
      <c r="A45" s="7"/>
      <c r="B45" s="8"/>
      <c r="C45" s="7"/>
      <c r="D45" s="7"/>
      <c r="E45" s="7"/>
      <c r="F45" s="11"/>
    </row>
  </sheetData>
  <mergeCells count="14">
    <mergeCell ref="I29:K29"/>
    <mergeCell ref="C27:E27"/>
    <mergeCell ref="C9:E9"/>
    <mergeCell ref="C30:E30"/>
    <mergeCell ref="C38:E38"/>
    <mergeCell ref="I3:K3"/>
    <mergeCell ref="I14:K14"/>
    <mergeCell ref="I19:K19"/>
    <mergeCell ref="I23:K23"/>
    <mergeCell ref="C3:E3"/>
    <mergeCell ref="C14:E14"/>
    <mergeCell ref="C19:E19"/>
    <mergeCell ref="C23:E23"/>
    <mergeCell ref="K12:K13"/>
  </mergeCells>
  <dataValidations disablePrompts="1" count="5">
    <dataValidation type="list" allowBlank="1" showErrorMessage="1" sqref="E31:E37">
      <formula1>ThemeAreas</formula1>
    </dataValidation>
    <dataValidation type="list" allowBlank="1" showInputMessage="1" showErrorMessage="1" sqref="I11">
      <formula1>IEMSChoice2</formula1>
    </dataValidation>
    <dataValidation type="list" allowBlank="1" showErrorMessage="1" sqref="C22">
      <formula1>SpeechChoice</formula1>
    </dataValidation>
    <dataValidation type="list" allowBlank="1" showErrorMessage="1" sqref="I15:I17">
      <formula1>IEORChoice</formula1>
    </dataValidation>
    <dataValidation type="list" allowBlank="1" showErrorMessage="1" sqref="I20">
      <formula1>MSChoice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ErrorMessage="1">
          <x14:formula1>
            <xm:f>Options!$A$26:$A$30</xm:f>
          </x14:formula1>
          <xm:sqref>I10</xm:sqref>
        </x14:dataValidation>
        <x14:dataValidation type="list" allowBlank="1" showInputMessage="1" showErrorMessage="1">
          <x14:formula1>
            <xm:f>Options!$D$26:$D$43</xm:f>
          </x14:formula1>
          <xm:sqref>C15:C18</xm:sqref>
        </x14:dataValidation>
        <x14:dataValidation type="list" allowBlank="1" showInputMessage="1" showErrorMessage="1">
          <x14:formula1>
            <xm:f>Options!$D$1:$D$19</xm:f>
          </x14:formula1>
          <xm:sqref>C28:C29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"/>
  <sheetViews>
    <sheetView showGridLines="0" workbookViewId="0"/>
  </sheetViews>
  <sheetFormatPr defaultRowHeight="15" x14ac:dyDescent="0.25"/>
  <cols>
    <col min="1" max="16384" width="9.140625" style="31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28"/>
  <sheetViews>
    <sheetView workbookViewId="0">
      <selection activeCell="A29" sqref="A29"/>
    </sheetView>
  </sheetViews>
  <sheetFormatPr defaultRowHeight="15" x14ac:dyDescent="0.25"/>
  <cols>
    <col min="1" max="1" width="14" bestFit="1" customWidth="1"/>
    <col min="2" max="2" width="40" bestFit="1" customWidth="1"/>
  </cols>
  <sheetData>
    <row r="1" spans="1:2" x14ac:dyDescent="0.25">
      <c r="A1" t="s">
        <v>116</v>
      </c>
      <c r="B1" t="s">
        <v>117</v>
      </c>
    </row>
    <row r="2" spans="1:2" x14ac:dyDescent="0.25">
      <c r="A2" t="s">
        <v>118</v>
      </c>
      <c r="B2" t="s">
        <v>119</v>
      </c>
    </row>
    <row r="3" spans="1:2" x14ac:dyDescent="0.25">
      <c r="A3" t="s">
        <v>120</v>
      </c>
      <c r="B3" t="s">
        <v>121</v>
      </c>
    </row>
    <row r="4" spans="1:2" x14ac:dyDescent="0.25">
      <c r="A4" t="s">
        <v>122</v>
      </c>
      <c r="B4" t="s">
        <v>123</v>
      </c>
    </row>
    <row r="5" spans="1:2" x14ac:dyDescent="0.25">
      <c r="A5" t="s">
        <v>124</v>
      </c>
      <c r="B5" t="s">
        <v>125</v>
      </c>
    </row>
    <row r="6" spans="1:2" x14ac:dyDescent="0.25">
      <c r="A6" t="s">
        <v>126</v>
      </c>
      <c r="B6" t="s">
        <v>127</v>
      </c>
    </row>
    <row r="7" spans="1:2" x14ac:dyDescent="0.25">
      <c r="A7" t="s">
        <v>128</v>
      </c>
      <c r="B7" t="s">
        <v>129</v>
      </c>
    </row>
    <row r="8" spans="1:2" x14ac:dyDescent="0.25">
      <c r="A8" t="s">
        <v>130</v>
      </c>
      <c r="B8" t="s">
        <v>131</v>
      </c>
    </row>
    <row r="9" spans="1:2" x14ac:dyDescent="0.25">
      <c r="A9" t="s">
        <v>132</v>
      </c>
      <c r="B9" t="s">
        <v>133</v>
      </c>
    </row>
    <row r="10" spans="1:2" x14ac:dyDescent="0.25">
      <c r="A10" t="s">
        <v>134</v>
      </c>
      <c r="B10" t="s">
        <v>135</v>
      </c>
    </row>
    <row r="11" spans="1:2" x14ac:dyDescent="0.25">
      <c r="A11" t="s">
        <v>137</v>
      </c>
      <c r="B11" t="s">
        <v>136</v>
      </c>
    </row>
    <row r="12" spans="1:2" x14ac:dyDescent="0.25">
      <c r="A12" t="s">
        <v>138</v>
      </c>
      <c r="B12" t="s">
        <v>139</v>
      </c>
    </row>
    <row r="13" spans="1:2" x14ac:dyDescent="0.25">
      <c r="A13" t="s">
        <v>140</v>
      </c>
      <c r="B13" t="s">
        <v>141</v>
      </c>
    </row>
    <row r="14" spans="1:2" x14ac:dyDescent="0.25">
      <c r="A14" t="s">
        <v>142</v>
      </c>
      <c r="B14" t="s">
        <v>143</v>
      </c>
    </row>
    <row r="15" spans="1:2" x14ac:dyDescent="0.25">
      <c r="A15" t="s">
        <v>144</v>
      </c>
      <c r="B15" t="s">
        <v>145</v>
      </c>
    </row>
    <row r="16" spans="1:2" x14ac:dyDescent="0.25">
      <c r="A16" t="s">
        <v>146</v>
      </c>
      <c r="B16" t="s">
        <v>147</v>
      </c>
    </row>
    <row r="17" spans="1:2" x14ac:dyDescent="0.25">
      <c r="A17" t="s">
        <v>148</v>
      </c>
      <c r="B17" t="s">
        <v>149</v>
      </c>
    </row>
    <row r="18" spans="1:2" x14ac:dyDescent="0.25">
      <c r="A18" t="s">
        <v>150</v>
      </c>
      <c r="B18" t="s">
        <v>151</v>
      </c>
    </row>
    <row r="19" spans="1:2" x14ac:dyDescent="0.25">
      <c r="A19" t="s">
        <v>152</v>
      </c>
      <c r="B19" t="s">
        <v>153</v>
      </c>
    </row>
    <row r="20" spans="1:2" x14ac:dyDescent="0.25">
      <c r="A20" t="s">
        <v>154</v>
      </c>
      <c r="B20" t="s">
        <v>155</v>
      </c>
    </row>
    <row r="21" spans="1:2" x14ac:dyDescent="0.25">
      <c r="A21" t="s">
        <v>156</v>
      </c>
      <c r="B21" t="s">
        <v>157</v>
      </c>
    </row>
    <row r="22" spans="1:2" x14ac:dyDescent="0.25">
      <c r="A22" t="s">
        <v>158</v>
      </c>
      <c r="B22" t="s">
        <v>159</v>
      </c>
    </row>
    <row r="23" spans="1:2" x14ac:dyDescent="0.25">
      <c r="A23" t="s">
        <v>160</v>
      </c>
      <c r="B23" t="s">
        <v>161</v>
      </c>
    </row>
    <row r="24" spans="1:2" x14ac:dyDescent="0.25">
      <c r="A24" t="s">
        <v>162</v>
      </c>
      <c r="B24" t="s">
        <v>163</v>
      </c>
    </row>
    <row r="25" spans="1:2" x14ac:dyDescent="0.25">
      <c r="A25" t="s">
        <v>164</v>
      </c>
      <c r="B25" t="s">
        <v>165</v>
      </c>
    </row>
    <row r="27" spans="1:2" x14ac:dyDescent="0.25">
      <c r="A27" t="s">
        <v>241</v>
      </c>
    </row>
    <row r="28" spans="1:2" x14ac:dyDescent="0.25">
      <c r="A28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40" workbookViewId="0">
      <selection activeCell="C64" sqref="C64"/>
    </sheetView>
  </sheetViews>
  <sheetFormatPr defaultRowHeight="15" x14ac:dyDescent="0.25"/>
  <cols>
    <col min="1" max="1" width="11.85546875" bestFit="1" customWidth="1"/>
    <col min="2" max="2" width="34.7109375" bestFit="1" customWidth="1"/>
    <col min="3" max="3" width="25" bestFit="1" customWidth="1"/>
    <col min="4" max="4" width="23.28515625" bestFit="1" customWidth="1"/>
    <col min="5" max="5" width="50.5703125" bestFit="1" customWidth="1"/>
    <col min="6" max="6" width="25" bestFit="1" customWidth="1"/>
  </cols>
  <sheetData>
    <row r="1" spans="1:13" x14ac:dyDescent="0.25">
      <c r="A1" s="17" t="s">
        <v>73</v>
      </c>
      <c r="D1" s="17" t="s">
        <v>207</v>
      </c>
      <c r="E1" t="s">
        <v>110</v>
      </c>
      <c r="F1" t="s">
        <v>208</v>
      </c>
      <c r="G1" t="s">
        <v>209</v>
      </c>
    </row>
    <row r="2" spans="1:13" x14ac:dyDescent="0.25">
      <c r="A2" t="s">
        <v>37</v>
      </c>
      <c r="D2" s="35" t="s">
        <v>197</v>
      </c>
      <c r="E2" t="s">
        <v>52</v>
      </c>
      <c r="F2" t="s">
        <v>52</v>
      </c>
      <c r="G2">
        <v>1</v>
      </c>
    </row>
    <row r="3" spans="1:13" x14ac:dyDescent="0.25">
      <c r="A3" t="s">
        <v>36</v>
      </c>
      <c r="D3" s="35" t="s">
        <v>182</v>
      </c>
      <c r="E3" t="s">
        <v>183</v>
      </c>
      <c r="F3" t="s">
        <v>190</v>
      </c>
      <c r="G3">
        <v>1</v>
      </c>
      <c r="K3" t="s">
        <v>31</v>
      </c>
      <c r="L3" t="s">
        <v>32</v>
      </c>
      <c r="M3" t="s">
        <v>33</v>
      </c>
    </row>
    <row r="4" spans="1:13" x14ac:dyDescent="0.25">
      <c r="A4" t="s">
        <v>51</v>
      </c>
      <c r="D4" s="35" t="s">
        <v>184</v>
      </c>
      <c r="E4" t="s">
        <v>185</v>
      </c>
      <c r="F4" t="s">
        <v>190</v>
      </c>
      <c r="G4">
        <v>1</v>
      </c>
      <c r="K4" t="s">
        <v>34</v>
      </c>
      <c r="L4" t="s">
        <v>35</v>
      </c>
      <c r="M4" t="s">
        <v>33</v>
      </c>
    </row>
    <row r="5" spans="1:13" x14ac:dyDescent="0.25">
      <c r="A5" t="s">
        <v>33</v>
      </c>
      <c r="D5" s="35" t="s">
        <v>198</v>
      </c>
      <c r="E5" t="s">
        <v>52</v>
      </c>
      <c r="F5" t="s">
        <v>52</v>
      </c>
      <c r="G5">
        <v>1</v>
      </c>
      <c r="K5" t="s">
        <v>38</v>
      </c>
      <c r="L5" t="s">
        <v>39</v>
      </c>
      <c r="M5" t="s">
        <v>40</v>
      </c>
    </row>
    <row r="6" spans="1:13" x14ac:dyDescent="0.25">
      <c r="A6" t="s">
        <v>43</v>
      </c>
      <c r="D6" s="35" t="s">
        <v>186</v>
      </c>
      <c r="E6" t="s">
        <v>183</v>
      </c>
      <c r="F6" t="s">
        <v>190</v>
      </c>
      <c r="G6">
        <v>1</v>
      </c>
      <c r="K6" t="s">
        <v>41</v>
      </c>
      <c r="L6" t="s">
        <v>42</v>
      </c>
      <c r="M6" t="s">
        <v>43</v>
      </c>
    </row>
    <row r="7" spans="1:13" x14ac:dyDescent="0.25">
      <c r="A7" t="s">
        <v>48</v>
      </c>
      <c r="D7" s="35" t="s">
        <v>187</v>
      </c>
      <c r="E7" t="s">
        <v>32</v>
      </c>
      <c r="F7" t="s">
        <v>190</v>
      </c>
      <c r="G7" s="17">
        <v>1</v>
      </c>
      <c r="K7" t="s">
        <v>44</v>
      </c>
      <c r="L7" t="s">
        <v>45</v>
      </c>
      <c r="M7" t="s">
        <v>37</v>
      </c>
    </row>
    <row r="8" spans="1:13" x14ac:dyDescent="0.25">
      <c r="A8" t="s">
        <v>40</v>
      </c>
      <c r="D8" s="9" t="s">
        <v>176</v>
      </c>
      <c r="E8" t="s">
        <v>177</v>
      </c>
      <c r="F8" t="s">
        <v>51</v>
      </c>
      <c r="G8">
        <v>1</v>
      </c>
      <c r="K8" t="s">
        <v>46</v>
      </c>
      <c r="L8" t="s">
        <v>47</v>
      </c>
      <c r="M8" t="s">
        <v>48</v>
      </c>
    </row>
    <row r="9" spans="1:13" x14ac:dyDescent="0.25">
      <c r="A9" t="s">
        <v>52</v>
      </c>
      <c r="D9" s="9" t="s">
        <v>174</v>
      </c>
      <c r="E9" t="s">
        <v>175</v>
      </c>
      <c r="F9" t="s">
        <v>37</v>
      </c>
      <c r="G9">
        <v>1</v>
      </c>
    </row>
    <row r="10" spans="1:13" x14ac:dyDescent="0.25">
      <c r="D10" s="35" t="s">
        <v>178</v>
      </c>
      <c r="E10" t="s">
        <v>179</v>
      </c>
      <c r="F10" t="s">
        <v>51</v>
      </c>
      <c r="G10">
        <v>1</v>
      </c>
    </row>
    <row r="11" spans="1:13" s="17" customFormat="1" x14ac:dyDescent="0.25">
      <c r="A11" s="17" t="s">
        <v>73</v>
      </c>
      <c r="D11" s="35" t="s">
        <v>191</v>
      </c>
      <c r="E11" t="s">
        <v>192</v>
      </c>
      <c r="F11" t="s">
        <v>43</v>
      </c>
      <c r="G11">
        <v>1</v>
      </c>
    </row>
    <row r="12" spans="1:13" x14ac:dyDescent="0.25">
      <c r="A12" t="s">
        <v>53</v>
      </c>
      <c r="D12" s="35" t="s">
        <v>193</v>
      </c>
      <c r="E12" t="s">
        <v>194</v>
      </c>
      <c r="F12" t="s">
        <v>43</v>
      </c>
      <c r="G12">
        <v>1</v>
      </c>
    </row>
    <row r="13" spans="1:13" x14ac:dyDescent="0.25">
      <c r="A13" t="s">
        <v>54</v>
      </c>
      <c r="D13" s="35" t="s">
        <v>199</v>
      </c>
      <c r="E13" t="s">
        <v>200</v>
      </c>
      <c r="F13" t="s">
        <v>52</v>
      </c>
      <c r="G13">
        <v>1</v>
      </c>
    </row>
    <row r="14" spans="1:13" x14ac:dyDescent="0.25">
      <c r="A14" t="s">
        <v>55</v>
      </c>
      <c r="D14" s="35" t="s">
        <v>201</v>
      </c>
      <c r="E14" t="s">
        <v>202</v>
      </c>
      <c r="F14" t="s">
        <v>52</v>
      </c>
      <c r="G14">
        <v>1</v>
      </c>
    </row>
    <row r="15" spans="1:13" x14ac:dyDescent="0.25">
      <c r="D15" s="35" t="s">
        <v>203</v>
      </c>
      <c r="E15" t="s">
        <v>204</v>
      </c>
      <c r="F15" t="s">
        <v>52</v>
      </c>
      <c r="G15">
        <v>1</v>
      </c>
    </row>
    <row r="16" spans="1:13" x14ac:dyDescent="0.25">
      <c r="A16" s="17" t="s">
        <v>73</v>
      </c>
      <c r="D16" s="35" t="s">
        <v>180</v>
      </c>
      <c r="E16" t="s">
        <v>181</v>
      </c>
      <c r="F16" t="s">
        <v>51</v>
      </c>
      <c r="G16">
        <v>1</v>
      </c>
    </row>
    <row r="17" spans="1:7" x14ac:dyDescent="0.25">
      <c r="A17" t="s">
        <v>68</v>
      </c>
      <c r="D17" s="35" t="s">
        <v>188</v>
      </c>
      <c r="E17" t="s">
        <v>189</v>
      </c>
      <c r="F17" t="s">
        <v>190</v>
      </c>
      <c r="G17">
        <v>1</v>
      </c>
    </row>
    <row r="18" spans="1:7" x14ac:dyDescent="0.25">
      <c r="A18" t="s">
        <v>69</v>
      </c>
      <c r="D18" s="35" t="s">
        <v>195</v>
      </c>
      <c r="E18" t="s">
        <v>196</v>
      </c>
      <c r="F18" t="s">
        <v>48</v>
      </c>
      <c r="G18">
        <v>1</v>
      </c>
    </row>
    <row r="19" spans="1:7" x14ac:dyDescent="0.25">
      <c r="A19" t="s">
        <v>70</v>
      </c>
      <c r="D19" s="35" t="s">
        <v>205</v>
      </c>
      <c r="E19" t="s">
        <v>206</v>
      </c>
      <c r="F19" t="s">
        <v>52</v>
      </c>
      <c r="G19">
        <v>1</v>
      </c>
    </row>
    <row r="20" spans="1:7" x14ac:dyDescent="0.25">
      <c r="A20" t="s">
        <v>71</v>
      </c>
    </row>
    <row r="22" spans="1:7" x14ac:dyDescent="0.25">
      <c r="A22" s="17" t="s">
        <v>74</v>
      </c>
    </row>
    <row r="23" spans="1:7" x14ac:dyDescent="0.25">
      <c r="A23" t="s">
        <v>26</v>
      </c>
    </row>
    <row r="24" spans="1:7" x14ac:dyDescent="0.25">
      <c r="A24" t="s">
        <v>72</v>
      </c>
    </row>
    <row r="26" spans="1:7" x14ac:dyDescent="0.25">
      <c r="A26" t="s">
        <v>240</v>
      </c>
      <c r="D26" t="s">
        <v>236</v>
      </c>
      <c r="E26" t="s">
        <v>209</v>
      </c>
      <c r="F26" t="s">
        <v>209</v>
      </c>
    </row>
    <row r="27" spans="1:7" x14ac:dyDescent="0.25">
      <c r="A27" t="s">
        <v>75</v>
      </c>
      <c r="D27" t="s">
        <v>234</v>
      </c>
      <c r="E27" t="s">
        <v>235</v>
      </c>
      <c r="F27" t="s">
        <v>70</v>
      </c>
    </row>
    <row r="28" spans="1:7" x14ac:dyDescent="0.25">
      <c r="A28" t="s">
        <v>76</v>
      </c>
      <c r="D28" t="s">
        <v>243</v>
      </c>
      <c r="E28" t="s">
        <v>246</v>
      </c>
      <c r="F28" t="s">
        <v>68</v>
      </c>
    </row>
    <row r="29" spans="1:7" x14ac:dyDescent="0.25">
      <c r="A29" t="s">
        <v>104</v>
      </c>
      <c r="D29" t="s">
        <v>244</v>
      </c>
      <c r="E29" t="s">
        <v>247</v>
      </c>
      <c r="F29" t="s">
        <v>68</v>
      </c>
    </row>
    <row r="30" spans="1:7" x14ac:dyDescent="0.25">
      <c r="A30" t="s">
        <v>105</v>
      </c>
      <c r="D30" t="s">
        <v>245</v>
      </c>
      <c r="E30" t="s">
        <v>248</v>
      </c>
      <c r="F30" t="s">
        <v>68</v>
      </c>
    </row>
    <row r="31" spans="1:7" x14ac:dyDescent="0.25">
      <c r="D31" t="s">
        <v>217</v>
      </c>
      <c r="E31" t="s">
        <v>218</v>
      </c>
      <c r="F31" t="s">
        <v>69</v>
      </c>
    </row>
    <row r="32" spans="1:7" x14ac:dyDescent="0.25">
      <c r="A32" t="s">
        <v>81</v>
      </c>
      <c r="D32" t="s">
        <v>219</v>
      </c>
      <c r="E32" t="s">
        <v>220</v>
      </c>
      <c r="F32" t="s">
        <v>69</v>
      </c>
    </row>
    <row r="33" spans="1:6" x14ac:dyDescent="0.25">
      <c r="A33" t="s">
        <v>77</v>
      </c>
      <c r="D33" t="s">
        <v>221</v>
      </c>
      <c r="E33" t="s">
        <v>222</v>
      </c>
      <c r="F33" t="s">
        <v>69</v>
      </c>
    </row>
    <row r="34" spans="1:6" x14ac:dyDescent="0.25">
      <c r="A34" t="s">
        <v>78</v>
      </c>
      <c r="D34" t="s">
        <v>223</v>
      </c>
      <c r="E34" t="s">
        <v>226</v>
      </c>
      <c r="F34" t="s">
        <v>69</v>
      </c>
    </row>
    <row r="35" spans="1:6" x14ac:dyDescent="0.25">
      <c r="A35" t="s">
        <v>79</v>
      </c>
      <c r="D35" t="s">
        <v>224</v>
      </c>
      <c r="E35" t="s">
        <v>225</v>
      </c>
      <c r="F35" t="s">
        <v>69</v>
      </c>
    </row>
    <row r="36" spans="1:6" x14ac:dyDescent="0.25">
      <c r="A36" t="s">
        <v>80</v>
      </c>
      <c r="D36" t="s">
        <v>227</v>
      </c>
      <c r="E36" t="s">
        <v>228</v>
      </c>
      <c r="F36" t="s">
        <v>69</v>
      </c>
    </row>
    <row r="37" spans="1:6" x14ac:dyDescent="0.25">
      <c r="D37" t="s">
        <v>229</v>
      </c>
      <c r="E37" t="s">
        <v>228</v>
      </c>
      <c r="F37" t="s">
        <v>69</v>
      </c>
    </row>
    <row r="38" spans="1:6" x14ac:dyDescent="0.25">
      <c r="A38" t="s">
        <v>83</v>
      </c>
      <c r="D38" t="s">
        <v>215</v>
      </c>
      <c r="E38" t="s">
        <v>216</v>
      </c>
      <c r="F38" t="s">
        <v>68</v>
      </c>
    </row>
    <row r="39" spans="1:6" x14ac:dyDescent="0.25">
      <c r="A39" t="s">
        <v>84</v>
      </c>
      <c r="D39" t="s">
        <v>230</v>
      </c>
      <c r="E39" t="s">
        <v>231</v>
      </c>
      <c r="F39" t="s">
        <v>70</v>
      </c>
    </row>
    <row r="40" spans="1:6" x14ac:dyDescent="0.25">
      <c r="A40" t="s">
        <v>85</v>
      </c>
      <c r="D40" t="s">
        <v>233</v>
      </c>
      <c r="E40" t="s">
        <v>232</v>
      </c>
      <c r="F40" t="s">
        <v>70</v>
      </c>
    </row>
    <row r="41" spans="1:6" x14ac:dyDescent="0.25">
      <c r="A41" t="s">
        <v>86</v>
      </c>
      <c r="D41" t="s">
        <v>210</v>
      </c>
      <c r="E41" t="s">
        <v>213</v>
      </c>
      <c r="F41" t="s">
        <v>71</v>
      </c>
    </row>
    <row r="42" spans="1:6" x14ac:dyDescent="0.25">
      <c r="D42" t="s">
        <v>211</v>
      </c>
      <c r="E42" t="s">
        <v>213</v>
      </c>
      <c r="F42" t="s">
        <v>71</v>
      </c>
    </row>
    <row r="43" spans="1:6" x14ac:dyDescent="0.25">
      <c r="A43" t="s">
        <v>23</v>
      </c>
      <c r="D43" t="s">
        <v>212</v>
      </c>
      <c r="E43" t="s">
        <v>214</v>
      </c>
      <c r="F43" t="s">
        <v>71</v>
      </c>
    </row>
    <row r="44" spans="1:6" x14ac:dyDescent="0.25">
      <c r="A44" t="s">
        <v>28</v>
      </c>
    </row>
    <row r="45" spans="1:6" x14ac:dyDescent="0.25">
      <c r="A45" t="s">
        <v>27</v>
      </c>
    </row>
    <row r="47" spans="1:6" x14ac:dyDescent="0.25">
      <c r="A47" t="s">
        <v>87</v>
      </c>
      <c r="B47" t="s">
        <v>209</v>
      </c>
      <c r="C47" t="s">
        <v>209</v>
      </c>
    </row>
    <row r="48" spans="1:6" x14ac:dyDescent="0.25">
      <c r="A48" t="s">
        <v>88</v>
      </c>
      <c r="B48" t="s">
        <v>93</v>
      </c>
      <c r="C48">
        <v>1</v>
      </c>
    </row>
    <row r="49" spans="1:3" x14ac:dyDescent="0.25">
      <c r="A49" t="s">
        <v>89</v>
      </c>
      <c r="B49" t="s">
        <v>94</v>
      </c>
      <c r="C49">
        <v>1</v>
      </c>
    </row>
    <row r="50" spans="1:3" x14ac:dyDescent="0.25">
      <c r="A50" t="s">
        <v>90</v>
      </c>
      <c r="B50" t="s">
        <v>95</v>
      </c>
      <c r="C50">
        <v>1</v>
      </c>
    </row>
    <row r="51" spans="1:3" x14ac:dyDescent="0.25">
      <c r="A51" t="s">
        <v>91</v>
      </c>
      <c r="B51" t="s">
        <v>96</v>
      </c>
      <c r="C51">
        <v>1</v>
      </c>
    </row>
    <row r="52" spans="1:3" x14ac:dyDescent="0.25">
      <c r="A52" t="s">
        <v>92</v>
      </c>
      <c r="B52" t="s">
        <v>97</v>
      </c>
      <c r="C52">
        <v>1</v>
      </c>
    </row>
    <row r="53" spans="1:3" x14ac:dyDescent="0.25">
      <c r="A53" t="s">
        <v>77</v>
      </c>
      <c r="B53" t="s">
        <v>98</v>
      </c>
      <c r="C53">
        <v>1</v>
      </c>
    </row>
    <row r="54" spans="1:3" x14ac:dyDescent="0.25">
      <c r="A54" t="s">
        <v>78</v>
      </c>
      <c r="B54" t="s">
        <v>99</v>
      </c>
      <c r="C54">
        <v>1</v>
      </c>
    </row>
    <row r="55" spans="1:3" x14ac:dyDescent="0.25">
      <c r="A55" t="s">
        <v>79</v>
      </c>
      <c r="B55" t="s">
        <v>100</v>
      </c>
      <c r="C55">
        <v>1</v>
      </c>
    </row>
    <row r="56" spans="1:3" x14ac:dyDescent="0.25">
      <c r="A56" t="s">
        <v>80</v>
      </c>
      <c r="B56" t="s">
        <v>101</v>
      </c>
      <c r="C56">
        <v>1</v>
      </c>
    </row>
    <row r="58" spans="1:3" x14ac:dyDescent="0.25">
      <c r="A58" t="s">
        <v>111</v>
      </c>
      <c r="B58" t="s">
        <v>209</v>
      </c>
      <c r="C58" t="s">
        <v>209</v>
      </c>
    </row>
    <row r="59" spans="1:3" x14ac:dyDescent="0.25">
      <c r="A59" t="s">
        <v>102</v>
      </c>
      <c r="B59" t="s">
        <v>106</v>
      </c>
      <c r="C59">
        <v>0.5</v>
      </c>
    </row>
    <row r="60" spans="1:3" x14ac:dyDescent="0.25">
      <c r="A60" t="s">
        <v>103</v>
      </c>
      <c r="B60" t="s">
        <v>107</v>
      </c>
      <c r="C60">
        <v>0.5</v>
      </c>
    </row>
    <row r="61" spans="1:3" x14ac:dyDescent="0.25">
      <c r="A61" t="s">
        <v>76</v>
      </c>
      <c r="B61" t="s">
        <v>108</v>
      </c>
      <c r="C61">
        <v>0.5</v>
      </c>
    </row>
    <row r="62" spans="1:3" x14ac:dyDescent="0.25">
      <c r="A62" t="s">
        <v>256</v>
      </c>
      <c r="B62" t="s">
        <v>258</v>
      </c>
      <c r="C62">
        <v>0.5</v>
      </c>
    </row>
    <row r="63" spans="1:3" x14ac:dyDescent="0.25">
      <c r="A63" t="s">
        <v>257</v>
      </c>
      <c r="B63" t="s">
        <v>259</v>
      </c>
      <c r="C63">
        <v>0.5</v>
      </c>
    </row>
  </sheetData>
  <sortState ref="D46:F62">
    <sortCondition ref="D4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Planner</vt:lpstr>
      <vt:lpstr>Advising Notes</vt:lpstr>
      <vt:lpstr>Approved TEs</vt:lpstr>
      <vt:lpstr>Options</vt:lpstr>
      <vt:lpstr>Sheet1</vt:lpstr>
      <vt:lpstr>BasicEngAreas</vt:lpstr>
      <vt:lpstr>CSChoice</vt:lpstr>
      <vt:lpstr>IEMSChoice1</vt:lpstr>
      <vt:lpstr>IEMSChoice2</vt:lpstr>
      <vt:lpstr>IEMSChoice3</vt:lpstr>
      <vt:lpstr>IEORChoice</vt:lpstr>
      <vt:lpstr>MSChoice</vt:lpstr>
      <vt:lpstr>ScienceAreas</vt:lpstr>
      <vt:lpstr>SpeechChoice</vt:lpstr>
      <vt:lpstr>ThemeAreas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Wilson</dc:creator>
  <cp:lastModifiedBy>Jill Wilson</cp:lastModifiedBy>
  <dcterms:created xsi:type="dcterms:W3CDTF">2011-09-12T18:56:00Z</dcterms:created>
  <dcterms:modified xsi:type="dcterms:W3CDTF">2016-09-06T21:23:27Z</dcterms:modified>
</cp:coreProperties>
</file>